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5\Español\Q2\"/>
    </mc:Choice>
  </mc:AlternateContent>
  <xr:revisionPtr revIDLastSave="0" documentId="13_ncr:1_{36F23E6B-C5DD-4B3F-AB14-5463EE6E94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 TIPO DE INTER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[1]C!#REF!</definedName>
    <definedName name="__123Graph_B" hidden="1">[1]C!#REF!</definedName>
    <definedName name="__123Graph_C" hidden="1">[1]C!#REF!</definedName>
    <definedName name="__123Graph_E" hidden="1">[1]C!#REF!</definedName>
    <definedName name="__123Graph_F" hidden="1">[1]C!#REF!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[2]Tablas!$IV$1:$IV$2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_xlnm.Print_Area" localSheetId="0">'POR TIPO DE INTERES'!$B$1:$D$37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'[3]Evolución Deuda Ene-jun 2004'!#REF!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6" i="1"/>
  <c r="C22" i="1"/>
  <c r="C24" i="1"/>
  <c r="C23" i="1"/>
  <c r="C20" i="1"/>
  <c r="C21" i="1"/>
  <c r="C19" i="1"/>
  <c r="C18" i="1"/>
  <c r="C17" i="1"/>
  <c r="C32" i="1"/>
  <c r="C33" i="1"/>
  <c r="C34" i="1"/>
  <c r="C15" i="1"/>
  <c r="C35" i="1"/>
  <c r="C28" i="1"/>
  <c r="D23" i="1"/>
  <c r="D34" i="1"/>
  <c r="D26" i="1"/>
  <c r="D21" i="1"/>
  <c r="D27" i="1"/>
  <c r="D22" i="1"/>
  <c r="D19" i="1"/>
  <c r="D25" i="1"/>
  <c r="D24" i="1"/>
  <c r="D20" i="1"/>
  <c r="D18" i="1"/>
  <c r="D32" i="1"/>
  <c r="D33" i="1"/>
  <c r="D17" i="1"/>
  <c r="D35" i="1"/>
  <c r="D28" i="1"/>
</calcChain>
</file>

<file path=xl/sharedStrings.xml><?xml version="1.0" encoding="utf-8"?>
<sst xmlns="http://schemas.openxmlformats.org/spreadsheetml/2006/main" count="27" uniqueCount="24">
  <si>
    <t>%</t>
  </si>
  <si>
    <t>LIBOR 6 MESES</t>
  </si>
  <si>
    <t>TASA VARIABLE BCIE</t>
  </si>
  <si>
    <t>VARIABLE FIDA</t>
  </si>
  <si>
    <t>TASA CERO</t>
  </si>
  <si>
    <t>TOTAL</t>
  </si>
  <si>
    <t>Deuda del Sector Público No Financiero por Tipo de Interés</t>
  </si>
  <si>
    <t>(en millones de U.S. dólares, excepto porcentajes)</t>
  </si>
  <si>
    <t>cifras preliminares</t>
  </si>
  <si>
    <t>Deuda Pública SPNF</t>
  </si>
  <si>
    <t>Tipo de Interés</t>
  </si>
  <si>
    <t>Monto (US$)</t>
  </si>
  <si>
    <t>FIJA</t>
  </si>
  <si>
    <t>RESUMEN</t>
  </si>
  <si>
    <t>VARIABLE</t>
  </si>
  <si>
    <t>MINIISTERIO DE HACIENDA</t>
  </si>
  <si>
    <t>TASA BID BASE FIJA 2DA EJEC</t>
  </si>
  <si>
    <t>REPÚBLICA DOMINICANA</t>
  </si>
  <si>
    <t>DIRECCIÓN GENERAL DE CRÉDITO PÚBLICO</t>
  </si>
  <si>
    <t>EURIBOR 6M</t>
  </si>
  <si>
    <t>TASA BID BASADA EN SOFR</t>
  </si>
  <si>
    <t xml:space="preserve">TASA SOFR </t>
  </si>
  <si>
    <t>PREFERENCIAL LOCAL USD</t>
  </si>
  <si>
    <t>SOFR 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</si>
</sst>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[&gt;=0.05]#,##0.0;[&lt;=-0.05]\-#,##0.0;?0.0"/>
    <numFmt numFmtId="172" formatCode="[Black]#,##0.0;[Black]\-#,##0.0;;"/>
    <numFmt numFmtId="173" formatCode="[Black][&gt;0.05]#,##0.0;[Black][&lt;-0.05]\-#,##0.0;;"/>
    <numFmt numFmtId="174" formatCode="[Black][&gt;0.5]#,##0;[Black][&lt;-0.5]\-#,##0;;"/>
    <numFmt numFmtId="175" formatCode="_(* #,##0.0_);_(* \(#,##0.0\);_(* &quot;-&quot;??_);_(@_)"/>
    <numFmt numFmtId="176" formatCode="_(* #,##0.0_);_(* \(#,##0.0\);_(* &quot;-&quot;?_);_(@_)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3">
    <xf numFmtId="0" fontId="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6" fillId="0" borderId="1">
      <protection hidden="1"/>
    </xf>
    <xf numFmtId="0" fontId="7" fillId="2" borderId="1" applyNumberFormat="0" applyFont="0" applyBorder="0" applyAlignment="0" applyProtection="0">
      <protection hidden="1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9" fillId="0" borderId="1">
      <alignment horizontal="left"/>
      <protection locked="0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2" fillId="0" borderId="0"/>
    <xf numFmtId="39" fontId="1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171" fontId="10" fillId="0" borderId="0" applyFill="0" applyBorder="0" applyAlignment="0" applyProtection="0">
      <alignment horizontal="right"/>
    </xf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13" fillId="0" borderId="1" applyNumberFormat="0" applyFill="0" applyBorder="0" applyAlignment="0" applyProtection="0">
      <protection hidden="1"/>
    </xf>
    <xf numFmtId="0" fontId="14" fillId="2" borderId="1"/>
  </cellStyleXfs>
  <cellXfs count="30">
    <xf numFmtId="0" fontId="0" fillId="0" borderId="0" xfId="0"/>
    <xf numFmtId="0" fontId="1" fillId="0" borderId="0" xfId="241"/>
    <xf numFmtId="0" fontId="3" fillId="0" borderId="0" xfId="241" applyFont="1"/>
    <xf numFmtId="4" fontId="3" fillId="0" borderId="0" xfId="241" applyNumberFormat="1" applyFont="1"/>
    <xf numFmtId="0" fontId="18" fillId="0" borderId="0" xfId="241" applyFont="1"/>
    <xf numFmtId="165" fontId="3" fillId="0" borderId="0" xfId="241" applyNumberFormat="1" applyFont="1"/>
    <xf numFmtId="4" fontId="0" fillId="0" borderId="0" xfId="0" applyNumberFormat="1"/>
    <xf numFmtId="0" fontId="2" fillId="0" borderId="0" xfId="241" applyFont="1" applyAlignment="1">
      <alignment horizontal="left" indent="2"/>
    </xf>
    <xf numFmtId="0" fontId="2" fillId="0" borderId="0" xfId="241" applyFont="1"/>
    <xf numFmtId="0" fontId="3" fillId="0" borderId="0" xfId="241" applyFont="1" applyAlignment="1">
      <alignment horizontal="left" indent="2"/>
    </xf>
    <xf numFmtId="43" fontId="4" fillId="0" borderId="0" xfId="110" applyFont="1"/>
    <xf numFmtId="0" fontId="3" fillId="4" borderId="0" xfId="0" applyFont="1" applyFill="1"/>
    <xf numFmtId="0" fontId="15" fillId="0" borderId="0" xfId="0" applyFont="1"/>
    <xf numFmtId="175" fontId="2" fillId="0" borderId="0" xfId="8" applyNumberFormat="1" applyFont="1" applyFill="1" applyBorder="1"/>
    <xf numFmtId="43" fontId="1" fillId="0" borderId="0" xfId="8" applyFont="1"/>
    <xf numFmtId="176" fontId="1" fillId="0" borderId="0" xfId="241" applyNumberFormat="1"/>
    <xf numFmtId="0" fontId="3" fillId="0" borderId="2" xfId="241" applyFont="1" applyBorder="1" applyAlignment="1">
      <alignment horizontal="left" indent="2"/>
    </xf>
    <xf numFmtId="165" fontId="3" fillId="0" borderId="2" xfId="241" applyNumberFormat="1" applyFont="1" applyBorder="1"/>
    <xf numFmtId="175" fontId="3" fillId="0" borderId="0" xfId="8" applyNumberFormat="1" applyFont="1" applyFill="1"/>
    <xf numFmtId="0" fontId="3" fillId="0" borderId="2" xfId="241" applyFont="1" applyBorder="1"/>
    <xf numFmtId="175" fontId="3" fillId="0" borderId="2" xfId="8" applyNumberFormat="1" applyFont="1" applyFill="1" applyBorder="1"/>
    <xf numFmtId="0" fontId="19" fillId="5" borderId="4" xfId="241" applyFont="1" applyFill="1" applyBorder="1" applyAlignment="1">
      <alignment horizontal="center" vertical="center" wrapText="1"/>
    </xf>
    <xf numFmtId="0" fontId="2" fillId="6" borderId="4" xfId="241" applyFont="1" applyFill="1" applyBorder="1" applyAlignment="1">
      <alignment horizontal="center" vertical="center" wrapText="1"/>
    </xf>
    <xf numFmtId="164" fontId="2" fillId="6" borderId="4" xfId="623" applyNumberFormat="1" applyFont="1" applyFill="1" applyBorder="1" applyAlignment="1">
      <alignment horizontal="center" vertical="center" wrapText="1"/>
    </xf>
    <xf numFmtId="43" fontId="1" fillId="0" borderId="0" xfId="241" applyNumberFormat="1"/>
    <xf numFmtId="165" fontId="1" fillId="0" borderId="0" xfId="241" applyNumberFormat="1"/>
    <xf numFmtId="0" fontId="1" fillId="0" borderId="0" xfId="241" applyAlignment="1">
      <alignment horizontal="center"/>
    </xf>
    <xf numFmtId="0" fontId="19" fillId="5" borderId="4" xfId="241" applyFont="1" applyFill="1" applyBorder="1" applyAlignment="1">
      <alignment horizontal="center" vertical="center" wrapText="1"/>
    </xf>
    <xf numFmtId="0" fontId="2" fillId="0" borderId="0" xfId="241" applyFont="1" applyAlignment="1">
      <alignment horizontal="center"/>
    </xf>
    <xf numFmtId="0" fontId="3" fillId="0" borderId="0" xfId="241" applyFont="1" applyAlignment="1">
      <alignment horizontal="center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7000000}"/>
    <cellStyle name="Comma 2" xfId="10" xr:uid="{00000000-0005-0000-0000-000008000000}"/>
    <cellStyle name="Comma 2 10" xfId="11" xr:uid="{00000000-0005-0000-0000-000009000000}"/>
    <cellStyle name="Comma 2 10 2" xfId="12" xr:uid="{00000000-0005-0000-0000-00000A000000}"/>
    <cellStyle name="Comma 2 11" xfId="13" xr:uid="{00000000-0005-0000-0000-00000B000000}"/>
    <cellStyle name="Comma 2 11 2" xfId="14" xr:uid="{00000000-0005-0000-0000-00000C000000}"/>
    <cellStyle name="Comma 2 12" xfId="15" xr:uid="{00000000-0005-0000-0000-00000D000000}"/>
    <cellStyle name="Comma 2 12 2" xfId="16" xr:uid="{00000000-0005-0000-0000-00000E000000}"/>
    <cellStyle name="Comma 2 13" xfId="17" xr:uid="{00000000-0005-0000-0000-00000F000000}"/>
    <cellStyle name="Comma 2 13 2" xfId="18" xr:uid="{00000000-0005-0000-0000-000010000000}"/>
    <cellStyle name="Comma 2 14" xfId="19" xr:uid="{00000000-0005-0000-0000-000011000000}"/>
    <cellStyle name="Comma 2 14 2" xfId="20" xr:uid="{00000000-0005-0000-0000-000012000000}"/>
    <cellStyle name="Comma 2 15" xfId="21" xr:uid="{00000000-0005-0000-0000-000013000000}"/>
    <cellStyle name="Comma 2 15 2" xfId="22" xr:uid="{00000000-0005-0000-0000-000014000000}"/>
    <cellStyle name="Comma 2 16" xfId="23" xr:uid="{00000000-0005-0000-0000-000015000000}"/>
    <cellStyle name="Comma 2 16 2" xfId="24" xr:uid="{00000000-0005-0000-0000-000016000000}"/>
    <cellStyle name="Comma 2 17" xfId="25" xr:uid="{00000000-0005-0000-0000-000017000000}"/>
    <cellStyle name="Comma 2 18" xfId="26" xr:uid="{00000000-0005-0000-0000-000018000000}"/>
    <cellStyle name="Comma 2 19" xfId="27" xr:uid="{00000000-0005-0000-0000-000019000000}"/>
    <cellStyle name="Comma 2 2" xfId="28" xr:uid="{00000000-0005-0000-0000-00001A000000}"/>
    <cellStyle name="Comma 2 2 10" xfId="29" xr:uid="{00000000-0005-0000-0000-00001B000000}"/>
    <cellStyle name="Comma 2 2 11" xfId="30" xr:uid="{00000000-0005-0000-0000-00001C000000}"/>
    <cellStyle name="Comma 2 2 12" xfId="31" xr:uid="{00000000-0005-0000-0000-00001D000000}"/>
    <cellStyle name="Comma 2 2 13" xfId="32" xr:uid="{00000000-0005-0000-0000-00001E000000}"/>
    <cellStyle name="Comma 2 2 14" xfId="33" xr:uid="{00000000-0005-0000-0000-00001F000000}"/>
    <cellStyle name="Comma 2 2 15" xfId="34" xr:uid="{00000000-0005-0000-0000-000020000000}"/>
    <cellStyle name="Comma 2 2 16" xfId="35" xr:uid="{00000000-0005-0000-0000-000021000000}"/>
    <cellStyle name="Comma 2 2 17" xfId="36" xr:uid="{00000000-0005-0000-0000-000022000000}"/>
    <cellStyle name="Comma 2 2 18" xfId="37" xr:uid="{00000000-0005-0000-0000-000023000000}"/>
    <cellStyle name="Comma 2 2 19" xfId="38" xr:uid="{00000000-0005-0000-0000-000024000000}"/>
    <cellStyle name="Comma 2 2 2" xfId="39" xr:uid="{00000000-0005-0000-0000-000025000000}"/>
    <cellStyle name="Comma 2 2 2 2" xfId="40" xr:uid="{00000000-0005-0000-0000-000026000000}"/>
    <cellStyle name="Comma 2 2 20" xfId="41" xr:uid="{00000000-0005-0000-0000-000027000000}"/>
    <cellStyle name="Comma 2 2 21" xfId="42" xr:uid="{00000000-0005-0000-0000-000028000000}"/>
    <cellStyle name="Comma 2 2 22" xfId="43" xr:uid="{00000000-0005-0000-0000-000029000000}"/>
    <cellStyle name="Comma 2 2 23" xfId="44" xr:uid="{00000000-0005-0000-0000-00002A000000}"/>
    <cellStyle name="Comma 2 2 24" xfId="45" xr:uid="{00000000-0005-0000-0000-00002B000000}"/>
    <cellStyle name="Comma 2 2 25" xfId="46" xr:uid="{00000000-0005-0000-0000-00002C000000}"/>
    <cellStyle name="Comma 2 2 26" xfId="47" xr:uid="{00000000-0005-0000-0000-00002D000000}"/>
    <cellStyle name="Comma 2 2 27" xfId="48" xr:uid="{00000000-0005-0000-0000-00002E000000}"/>
    <cellStyle name="Comma 2 2 28" xfId="49" xr:uid="{00000000-0005-0000-0000-00002F000000}"/>
    <cellStyle name="Comma 2 2 29" xfId="50" xr:uid="{00000000-0005-0000-0000-000030000000}"/>
    <cellStyle name="Comma 2 2 3" xfId="51" xr:uid="{00000000-0005-0000-0000-000031000000}"/>
    <cellStyle name="Comma 2 2 3 2" xfId="52" xr:uid="{00000000-0005-0000-0000-000032000000}"/>
    <cellStyle name="Comma 2 2 30" xfId="53" xr:uid="{00000000-0005-0000-0000-000033000000}"/>
    <cellStyle name="Comma 2 2 31" xfId="54" xr:uid="{00000000-0005-0000-0000-000034000000}"/>
    <cellStyle name="Comma 2 2 32" xfId="55" xr:uid="{00000000-0005-0000-0000-000035000000}"/>
    <cellStyle name="Comma 2 2 33" xfId="56" xr:uid="{00000000-0005-0000-0000-000036000000}"/>
    <cellStyle name="Comma 2 2 4" xfId="57" xr:uid="{00000000-0005-0000-0000-000037000000}"/>
    <cellStyle name="Comma 2 2 4 2" xfId="58" xr:uid="{00000000-0005-0000-0000-000038000000}"/>
    <cellStyle name="Comma 2 2 5" xfId="59" xr:uid="{00000000-0005-0000-0000-000039000000}"/>
    <cellStyle name="Comma 2 2 6" xfId="60" xr:uid="{00000000-0005-0000-0000-00003A000000}"/>
    <cellStyle name="Comma 2 2 7" xfId="61" xr:uid="{00000000-0005-0000-0000-00003B000000}"/>
    <cellStyle name="Comma 2 2 8" xfId="62" xr:uid="{00000000-0005-0000-0000-00003C000000}"/>
    <cellStyle name="Comma 2 2 9" xfId="63" xr:uid="{00000000-0005-0000-0000-00003D000000}"/>
    <cellStyle name="Comma 2 20" xfId="64" xr:uid="{00000000-0005-0000-0000-00003E000000}"/>
    <cellStyle name="Comma 2 21" xfId="65" xr:uid="{00000000-0005-0000-0000-00003F000000}"/>
    <cellStyle name="Comma 2 22" xfId="66" xr:uid="{00000000-0005-0000-0000-000040000000}"/>
    <cellStyle name="Comma 2 23" xfId="67" xr:uid="{00000000-0005-0000-0000-000041000000}"/>
    <cellStyle name="Comma 2 24" xfId="68" xr:uid="{00000000-0005-0000-0000-000042000000}"/>
    <cellStyle name="Comma 2 25" xfId="69" xr:uid="{00000000-0005-0000-0000-000043000000}"/>
    <cellStyle name="Comma 2 26" xfId="70" xr:uid="{00000000-0005-0000-0000-000044000000}"/>
    <cellStyle name="Comma 2 27" xfId="71" xr:uid="{00000000-0005-0000-0000-000045000000}"/>
    <cellStyle name="Comma 2 28" xfId="72" xr:uid="{00000000-0005-0000-0000-000046000000}"/>
    <cellStyle name="Comma 2 29" xfId="73" xr:uid="{00000000-0005-0000-0000-000047000000}"/>
    <cellStyle name="Comma 2 3" xfId="74" xr:uid="{00000000-0005-0000-0000-000048000000}"/>
    <cellStyle name="Comma 2 3 2" xfId="75" xr:uid="{00000000-0005-0000-0000-000049000000}"/>
    <cellStyle name="Comma 2 30" xfId="76" xr:uid="{00000000-0005-0000-0000-00004A000000}"/>
    <cellStyle name="Comma 2 31" xfId="77" xr:uid="{00000000-0005-0000-0000-00004B000000}"/>
    <cellStyle name="Comma 2 32" xfId="78" xr:uid="{00000000-0005-0000-0000-00004C000000}"/>
    <cellStyle name="Comma 2 33" xfId="79" xr:uid="{00000000-0005-0000-0000-00004D000000}"/>
    <cellStyle name="Comma 2 34" xfId="80" xr:uid="{00000000-0005-0000-0000-00004E000000}"/>
    <cellStyle name="Comma 2 35" xfId="81" xr:uid="{00000000-0005-0000-0000-00004F000000}"/>
    <cellStyle name="Comma 2 35 2" xfId="82" xr:uid="{00000000-0005-0000-0000-000050000000}"/>
    <cellStyle name="Comma 2 36" xfId="83" xr:uid="{00000000-0005-0000-0000-000051000000}"/>
    <cellStyle name="Comma 2 4" xfId="84" xr:uid="{00000000-0005-0000-0000-000052000000}"/>
    <cellStyle name="Comma 2 4 2" xfId="85" xr:uid="{00000000-0005-0000-0000-000053000000}"/>
    <cellStyle name="Comma 2 5" xfId="86" xr:uid="{00000000-0005-0000-0000-000054000000}"/>
    <cellStyle name="Comma 2 5 2" xfId="87" xr:uid="{00000000-0005-0000-0000-000055000000}"/>
    <cellStyle name="Comma 2 6" xfId="88" xr:uid="{00000000-0005-0000-0000-000056000000}"/>
    <cellStyle name="Comma 2 6 2" xfId="89" xr:uid="{00000000-0005-0000-0000-000057000000}"/>
    <cellStyle name="Comma 2 7" xfId="90" xr:uid="{00000000-0005-0000-0000-000058000000}"/>
    <cellStyle name="Comma 2 7 2" xfId="91" xr:uid="{00000000-0005-0000-0000-000059000000}"/>
    <cellStyle name="Comma 2 8" xfId="92" xr:uid="{00000000-0005-0000-0000-00005A000000}"/>
    <cellStyle name="Comma 2 8 2" xfId="93" xr:uid="{00000000-0005-0000-0000-00005B000000}"/>
    <cellStyle name="Comma 2 9" xfId="94" xr:uid="{00000000-0005-0000-0000-00005C000000}"/>
    <cellStyle name="Comma 2 9 2" xfId="95" xr:uid="{00000000-0005-0000-0000-00005D000000}"/>
    <cellStyle name="Comma 3" xfId="96" xr:uid="{00000000-0005-0000-0000-00005E000000}"/>
    <cellStyle name="Comma 3 2" xfId="97" xr:uid="{00000000-0005-0000-0000-00005F000000}"/>
    <cellStyle name="Comma 4" xfId="98" xr:uid="{00000000-0005-0000-0000-000060000000}"/>
    <cellStyle name="Comma 4 2" xfId="99" xr:uid="{00000000-0005-0000-0000-000061000000}"/>
    <cellStyle name="Comma 4 3" xfId="100" xr:uid="{00000000-0005-0000-0000-000062000000}"/>
    <cellStyle name="Comma 4 4" xfId="101" xr:uid="{00000000-0005-0000-0000-000063000000}"/>
    <cellStyle name="Comma 4 5" xfId="102" xr:uid="{00000000-0005-0000-0000-000064000000}"/>
    <cellStyle name="Comma 5" xfId="103" xr:uid="{00000000-0005-0000-0000-000065000000}"/>
    <cellStyle name="Comma 6" xfId="104" xr:uid="{00000000-0005-0000-0000-000066000000}"/>
    <cellStyle name="Comma 7" xfId="105" xr:uid="{00000000-0005-0000-0000-000067000000}"/>
    <cellStyle name="Hyperlink 2" xfId="106" xr:uid="{00000000-0005-0000-0000-000068000000}"/>
    <cellStyle name="imf-one decimal" xfId="107" xr:uid="{00000000-0005-0000-0000-000069000000}"/>
    <cellStyle name="imf-zero decimal" xfId="108" xr:uid="{00000000-0005-0000-0000-00006A000000}"/>
    <cellStyle name="MacroCode" xfId="109" xr:uid="{00000000-0005-0000-0000-00006B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1" defaultTableStyle="TableStyleMedium9" defaultPivotStyle="PivotStyleLight16">
    <tableStyle name="Invisible" pivot="0" table="0" count="0" xr9:uid="{E3785F7D-64C6-49E6-866A-A8F90CEC778D}"/>
  </tableStyles>
  <colors>
    <mruColors>
      <color rgb="FFE8F3F9"/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2345531</xdr:colOff>
      <xdr:row>0</xdr:row>
      <xdr:rowOff>83343</xdr:rowOff>
    </xdr:from>
    <xdr:to>
      <xdr:col>1</xdr:col>
      <xdr:colOff>3160058</xdr:colOff>
      <xdr:row>5</xdr:row>
      <xdr:rowOff>46141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B8395004-E53B-4144-825D-467932F448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480002" y="83343"/>
          <a:ext cx="814527" cy="7472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CP-STRUCTURE\Manual%20Operativo%20DGCP\Manuales%20de%20Soporte\Sistema%20de%20Informacion%20Financiera\Sistema%20de%20Informa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central.gov.do/Documents%20and%20Settings/1989644/Desktop/CUADROS%20PARA%20PUBLICAR%20EN%20LA%20WEBB%20-%2002%20JUN2004%20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BACK-OFFICE\ESTAD&#205;STICAS-DE-DEUDA\Saldos\SALDO%20MENSUAL\Archivos_actualizaci&#243;n\Datos.xlsx" TargetMode="External"/><Relationship Id="rId1" Type="http://schemas.openxmlformats.org/officeDocument/2006/relationships/externalLinkPath" Target="/BACK-OFFICE/ESTAD&#205;STICAS-DE-DEUDA/Saldos/SALDO%20MENSUAL/Archivos_actualizaci&#243;n/Dato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BACK-OFFICE\ESTAD&#205;STICAS-DE-DEUDA\Saldos\SALDO%20MENSUAL\Archivos_actualizaci&#243;n\Saldo_SPNF_T.xlsx" TargetMode="External"/><Relationship Id="rId1" Type="http://schemas.openxmlformats.org/officeDocument/2006/relationships/externalLinkPath" Target="/BACK-OFFICE/ESTAD&#205;STICAS-DE-DEUDA/Saldos/SALDO%20MENSUAL/Archivos_actualizaci&#243;n/Saldo_SPNF_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Tablas"/>
      <sheetName val="Resumen-Estadisticas"/>
      <sheetName val="Graficos"/>
    </sheetNames>
    <sheetDataSet>
      <sheetData sheetId="0"/>
      <sheetData sheetId="1">
        <row r="1">
          <cell r="IV1" t="str">
            <v>updated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Púb. Ext.Global 1961-2004"/>
      <sheetName val="Evolución Deuda Ene-dic 2003"/>
      <sheetName val="Evolución Deuda Ene-jun 2004"/>
      <sheetName val="Estim. Serv.04-09 por acreedor "/>
      <sheetName val="Est.Serv.04-09 deudor- acreedor"/>
      <sheetName val="Estim. Servicio 2004 por mes"/>
      <sheetName val="Estim. Servicio 2005 por 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DataT"/>
      <sheetName val="Data"/>
      <sheetName val="IndicesT."/>
      <sheetName val="Indices"/>
      <sheetName val="TC"/>
      <sheetName val="Atrasos PDVSA y BCV"/>
    </sheetNames>
    <sheetDataSet>
      <sheetData sheetId="0">
        <row r="17">
          <cell r="H17" t="str">
            <v>Al 30 de junio del 2025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heet1"/>
      <sheetName val="Log"/>
      <sheetName val="BD_SALDOS"/>
      <sheetName val="BD_COMISIONES GC"/>
      <sheetName val="BD_INTERESES POR FUERA"/>
      <sheetName val="Saldo-Evolución"/>
      <sheetName val="Saldo-Evolución Q"/>
      <sheetName val="Por Acreedor"/>
      <sheetName val="Intereses Promedio"/>
      <sheetName val="Por Plazos"/>
      <sheetName val="Por Tipo de Interés"/>
      <sheetName val="Por Moneda"/>
      <sheetName val="Indicadores de Riesgo"/>
      <sheetName val="Graficas"/>
      <sheetName val="Ta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>
            <v>0</v>
          </cell>
        </row>
        <row r="5">
          <cell r="D5" t="str">
            <v>REPÚBLICA DOMINICANA</v>
          </cell>
          <cell r="E5"/>
        </row>
        <row r="6">
          <cell r="D6" t="str">
            <v>MINISTERIO DE HACIENDA</v>
          </cell>
          <cell r="E6"/>
        </row>
        <row r="7">
          <cell r="D7" t="str">
            <v>DIRECCIÓN GENERAL DE CRÉDITO PÚBLICO</v>
          </cell>
          <cell r="E7"/>
        </row>
        <row r="8">
          <cell r="D8"/>
          <cell r="E8"/>
        </row>
        <row r="9">
          <cell r="D9" t="str">
            <v>Deuda del Sector Público No Financiero por Tipo de Interés</v>
          </cell>
          <cell r="E9"/>
        </row>
        <row r="10">
          <cell r="D10" t="str">
            <v>(en millones de U.S. dólares, excepto porcentajes)</v>
          </cell>
          <cell r="E10"/>
        </row>
        <row r="11">
          <cell r="D11" t="str">
            <v>cifras preliminares</v>
          </cell>
          <cell r="E11"/>
        </row>
        <row r="12">
          <cell r="D12"/>
          <cell r="E12"/>
        </row>
        <row r="13">
          <cell r="D13" t="str">
            <v>Deuda Pública SPNF</v>
          </cell>
          <cell r="E13" t="str">
            <v>Junio 30, 2025</v>
          </cell>
        </row>
        <row r="14">
          <cell r="D14" t="str">
            <v>Tipo de Interés</v>
          </cell>
          <cell r="E14" t="str">
            <v>Monto (US$)</v>
          </cell>
        </row>
        <row r="15">
          <cell r="D15" t="str">
            <v>FIJA</v>
          </cell>
          <cell r="E15">
            <v>53153.795092642664</v>
          </cell>
        </row>
        <row r="16">
          <cell r="D16" t="str">
            <v>TASA BID BASADA EN SOFR</v>
          </cell>
          <cell r="E16">
            <v>4082.5704669399997</v>
          </cell>
        </row>
        <row r="17">
          <cell r="D17" t="str">
            <v xml:space="preserve">TASA SOFR </v>
          </cell>
          <cell r="E17">
            <v>2402.5728515100004</v>
          </cell>
        </row>
        <row r="18">
          <cell r="D18" t="str">
            <v>LIBOR 6 MESES</v>
          </cell>
          <cell r="E18">
            <v>368.56828732999998</v>
          </cell>
        </row>
        <row r="19">
          <cell r="D19" t="str">
            <v>SOFR 6 MESES</v>
          </cell>
          <cell r="E19">
            <v>656.75888329099996</v>
          </cell>
        </row>
        <row r="20">
          <cell r="D20" t="str">
            <v>TASA DE CARGOS-FMI</v>
          </cell>
          <cell r="E20">
            <v>0</v>
          </cell>
        </row>
        <row r="21">
          <cell r="D21" t="str">
            <v>TASA BID BASE FIJA 2DA EJEC</v>
          </cell>
          <cell r="E21">
            <v>43.965658249999997</v>
          </cell>
        </row>
        <row r="22">
          <cell r="D22" t="str">
            <v>TASA VARIABLE BCIE</v>
          </cell>
          <cell r="E22">
            <v>32.141666910000005</v>
          </cell>
        </row>
        <row r="23">
          <cell r="D23" t="str">
            <v>EURIBOR 6M</v>
          </cell>
          <cell r="E23">
            <v>166.498525798</v>
          </cell>
        </row>
        <row r="24">
          <cell r="D24" t="str">
            <v>PREFERENCIAL LOCAL USD</v>
          </cell>
          <cell r="E24">
            <v>10.199999960000001</v>
          </cell>
        </row>
        <row r="25">
          <cell r="D25" t="str">
            <v>VARIABLE FIDA</v>
          </cell>
          <cell r="E25">
            <v>20.849998073999998</v>
          </cell>
        </row>
        <row r="26">
          <cell r="D26" t="str">
            <v>TASA CERO</v>
          </cell>
          <cell r="E26">
            <v>16.3550048</v>
          </cell>
        </row>
        <row r="27">
          <cell r="D27" t="str">
            <v>TASA BID BASADA EN LIBOR</v>
          </cell>
          <cell r="E27">
            <v>0</v>
          </cell>
        </row>
        <row r="28">
          <cell r="D28" t="str">
            <v>PREFERENCIAL LOCAL</v>
          </cell>
          <cell r="E28">
            <v>0</v>
          </cell>
        </row>
        <row r="29">
          <cell r="D29" t="str">
            <v>TASA BID FU AJUST BASADA LIBOR 2DA EJEC</v>
          </cell>
          <cell r="E29">
            <v>0</v>
          </cell>
        </row>
        <row r="30">
          <cell r="D30" t="str">
            <v>TASA BASICA LIBOR DEL BIRF</v>
          </cell>
          <cell r="E30">
            <v>0</v>
          </cell>
        </row>
        <row r="31">
          <cell r="D31" t="str">
            <v>CIRR USD &gt; 8.5 AÑOS</v>
          </cell>
          <cell r="E31">
            <v>0</v>
          </cell>
        </row>
        <row r="32">
          <cell r="D32" t="str">
            <v>TASA BID SCM AJUST BASADA LIBOR 2DA EJEC</v>
          </cell>
          <cell r="E32">
            <v>0</v>
          </cell>
        </row>
        <row r="33">
          <cell r="D33" t="str">
            <v>BOND YIELD GOB. JAPON</v>
          </cell>
          <cell r="E33">
            <v>0</v>
          </cell>
        </row>
        <row r="34">
          <cell r="D34" t="str">
            <v>LIBOR 3 MESES</v>
          </cell>
          <cell r="E34">
            <v>0</v>
          </cell>
        </row>
        <row r="35">
          <cell r="D35" t="str">
            <v>LIBOR 60 MESES PTAX800</v>
          </cell>
          <cell r="E35">
            <v>0</v>
          </cell>
        </row>
        <row r="36">
          <cell r="D36" t="str">
            <v>TASA TESORO ESTADOS UNIDOS</v>
          </cell>
          <cell r="E36">
            <v>0</v>
          </cell>
        </row>
        <row r="37">
          <cell r="D37" t="str">
            <v>TASA INDEXADA A INFLACION</v>
          </cell>
          <cell r="E37">
            <v>0</v>
          </cell>
        </row>
        <row r="38">
          <cell r="D38" t="str">
            <v>COSTO CALIF. CRED.BIRF 6M</v>
          </cell>
          <cell r="E38">
            <v>0</v>
          </cell>
        </row>
        <row r="39">
          <cell r="D39" t="str">
            <v>TOTAL</v>
          </cell>
          <cell r="E39">
            <v>60954.276435505672</v>
          </cell>
        </row>
        <row r="40">
          <cell r="D40"/>
          <cell r="E40"/>
        </row>
        <row r="41">
          <cell r="D41"/>
          <cell r="E41"/>
        </row>
        <row r="42">
          <cell r="D42" t="str">
            <v>RESUMEN</v>
          </cell>
          <cell r="E42"/>
        </row>
        <row r="43">
          <cell r="D43" t="str">
            <v>FIJA</v>
          </cell>
          <cell r="E43">
            <v>53153.795092642664</v>
          </cell>
        </row>
        <row r="44">
          <cell r="D44" t="str">
            <v>VARIABLE</v>
          </cell>
          <cell r="E44">
            <v>7784.1263380630007</v>
          </cell>
        </row>
        <row r="45">
          <cell r="D45" t="str">
            <v>TASA CERO</v>
          </cell>
          <cell r="E45">
            <v>16.3550048</v>
          </cell>
        </row>
        <row r="46">
          <cell r="D46" t="str">
            <v>INDEXADA</v>
          </cell>
          <cell r="E46">
            <v>0</v>
          </cell>
        </row>
        <row r="47">
          <cell r="D47" t="str">
            <v>TOTAL</v>
          </cell>
          <cell r="E47">
            <v>60954.276435505672</v>
          </cell>
        </row>
        <row r="48">
          <cell r="D48"/>
          <cell r="E48"/>
        </row>
        <row r="49">
          <cell r="D49"/>
          <cell r="E49"/>
        </row>
        <row r="50">
          <cell r="D50"/>
          <cell r="E50"/>
        </row>
        <row r="56">
          <cell r="D56" t="str">
            <v>Externa</v>
          </cell>
        </row>
        <row r="59">
          <cell r="D59" t="str">
            <v>RESUMEN</v>
          </cell>
        </row>
        <row r="60">
          <cell r="D60" t="str">
            <v>FIJA</v>
          </cell>
          <cell r="E60">
            <v>36518.482394803017</v>
          </cell>
        </row>
        <row r="61">
          <cell r="D61" t="str">
            <v>VARIABLE</v>
          </cell>
          <cell r="E61">
            <v>7773.9263381029996</v>
          </cell>
        </row>
        <row r="62">
          <cell r="D62" t="str">
            <v>INDEXADA</v>
          </cell>
          <cell r="E62">
            <v>0</v>
          </cell>
        </row>
        <row r="63">
          <cell r="D63" t="str">
            <v>TASA CERO</v>
          </cell>
          <cell r="E63">
            <v>16.3550048</v>
          </cell>
        </row>
        <row r="64">
          <cell r="D64" t="str">
            <v>TOTAL</v>
          </cell>
          <cell r="E64">
            <v>44308.763737706016</v>
          </cell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D70" t="str">
            <v>Doméstica</v>
          </cell>
          <cell r="E70"/>
        </row>
        <row r="71">
          <cell r="E71"/>
        </row>
        <row r="72">
          <cell r="D72" t="str">
            <v>RESUMEN</v>
          </cell>
          <cell r="E72"/>
        </row>
        <row r="73">
          <cell r="D73" t="str">
            <v>FIJA</v>
          </cell>
          <cell r="E73">
            <v>16635.312697839672</v>
          </cell>
        </row>
        <row r="74">
          <cell r="D74" t="str">
            <v>VARIABLE</v>
          </cell>
          <cell r="E74">
            <v>10.199999960000001</v>
          </cell>
        </row>
        <row r="75">
          <cell r="D75" t="str">
            <v>INDEXADA</v>
          </cell>
          <cell r="E75">
            <v>0</v>
          </cell>
        </row>
        <row r="76">
          <cell r="D76" t="str">
            <v>TASA CERO</v>
          </cell>
          <cell r="E76">
            <v>0</v>
          </cell>
        </row>
        <row r="77">
          <cell r="D77" t="str">
            <v>TOTAL</v>
          </cell>
          <cell r="E77">
            <v>16645.512697799673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40"/>
  <sheetViews>
    <sheetView showGridLines="0" tabSelected="1" zoomScale="85" zoomScaleNormal="85" workbookViewId="0"/>
  </sheetViews>
  <sheetFormatPr defaultColWidth="16.140625" defaultRowHeight="12.75"/>
  <cols>
    <col min="1" max="1" width="2" style="1" customWidth="1"/>
    <col min="2" max="2" width="48.85546875" style="1" bestFit="1" customWidth="1"/>
    <col min="3" max="4" width="16.85546875" style="1" customWidth="1"/>
    <col min="5" max="209" width="9.140625" style="1" customWidth="1"/>
    <col min="210" max="210" width="46.28515625" style="1" bestFit="1" customWidth="1"/>
    <col min="211" max="211" width="44.7109375" style="1" bestFit="1" customWidth="1"/>
    <col min="212" max="213" width="11.85546875" style="1" customWidth="1"/>
    <col min="214" max="214" width="19.28515625" style="1" customWidth="1"/>
    <col min="215" max="215" width="37.85546875" style="1" customWidth="1"/>
    <col min="216" max="16384" width="16.140625" style="1"/>
  </cols>
  <sheetData>
    <row r="7" spans="2:4" ht="15">
      <c r="B7" s="28" t="s">
        <v>18</v>
      </c>
      <c r="C7" s="28"/>
      <c r="D7" s="28"/>
    </row>
    <row r="8" spans="2:4" ht="15">
      <c r="B8" s="28" t="s">
        <v>15</v>
      </c>
      <c r="C8" s="28"/>
      <c r="D8" s="28"/>
    </row>
    <row r="9" spans="2:4" ht="15">
      <c r="B9" s="28" t="s">
        <v>17</v>
      </c>
      <c r="C9" s="28"/>
      <c r="D9" s="28"/>
    </row>
    <row r="10" spans="2:4" ht="15">
      <c r="B10" s="28"/>
      <c r="C10" s="28"/>
      <c r="D10" s="28"/>
    </row>
    <row r="11" spans="2:4" ht="15">
      <c r="B11" s="28" t="s">
        <v>6</v>
      </c>
      <c r="C11" s="28"/>
      <c r="D11" s="28"/>
    </row>
    <row r="12" spans="2:4" ht="14.25">
      <c r="B12" s="29" t="s">
        <v>7</v>
      </c>
      <c r="C12" s="29"/>
      <c r="D12" s="29"/>
    </row>
    <row r="13" spans="2:4">
      <c r="B13" s="26" t="s">
        <v>8</v>
      </c>
      <c r="C13" s="26"/>
      <c r="D13" s="26"/>
    </row>
    <row r="14" spans="2:4" ht="14.25">
      <c r="B14" s="2"/>
      <c r="C14" s="3"/>
      <c r="D14" s="2"/>
    </row>
    <row r="15" spans="2:4" ht="15.75" customHeight="1">
      <c r="B15" s="21" t="s">
        <v>9</v>
      </c>
      <c r="C15" s="27" t="str">
        <f>[4]Info!$H$17</f>
        <v>Al 30 de junio del 2025</v>
      </c>
      <c r="D15" s="27"/>
    </row>
    <row r="16" spans="2:4" ht="15">
      <c r="B16" s="22" t="s">
        <v>10</v>
      </c>
      <c r="C16" s="22" t="s">
        <v>11</v>
      </c>
      <c r="D16" s="23" t="s">
        <v>0</v>
      </c>
    </row>
    <row r="17" spans="1:7" ht="14.25">
      <c r="B17" s="2" t="s">
        <v>12</v>
      </c>
      <c r="C17" s="18">
        <f>VLOOKUP($B17,'[5]Por Tipo de Interés'!$D:$E,2,FALSE)</f>
        <v>53153.795092642664</v>
      </c>
      <c r="D17" s="18">
        <f t="shared" ref="D17:D27" si="0">C17/$C$28*100</f>
        <v>87.202733263323168</v>
      </c>
      <c r="F17" s="15"/>
      <c r="G17" s="15"/>
    </row>
    <row r="18" spans="1:7" ht="14.25">
      <c r="B18" s="2" t="s">
        <v>20</v>
      </c>
      <c r="C18" s="18">
        <f>VLOOKUP($B18,'[5]Por Tipo de Interés'!$D:$E,2,FALSE)</f>
        <v>4082.5704669399997</v>
      </c>
      <c r="D18" s="18">
        <f t="shared" si="0"/>
        <v>6.6977588869579554</v>
      </c>
      <c r="F18" s="15"/>
      <c r="G18" s="15"/>
    </row>
    <row r="19" spans="1:7" ht="14.25">
      <c r="A19" s="4"/>
      <c r="B19" s="2" t="s">
        <v>21</v>
      </c>
      <c r="C19" s="18">
        <f>VLOOKUP($B19,'[5]Por Tipo de Interés'!$D:$E,2,FALSE)</f>
        <v>2402.5728515100004</v>
      </c>
      <c r="D19" s="18">
        <f t="shared" si="0"/>
        <v>3.9415985095846517</v>
      </c>
      <c r="E19" s="24"/>
      <c r="F19" s="15"/>
      <c r="G19" s="15"/>
    </row>
    <row r="20" spans="1:7" ht="14.25">
      <c r="B20" s="2" t="s">
        <v>23</v>
      </c>
      <c r="C20" s="18">
        <f>VLOOKUP($B20,'[5]Por Tipo de Interés'!$D:$E,2,FALSE)</f>
        <v>656.75888329099996</v>
      </c>
      <c r="D20" s="18">
        <f t="shared" si="0"/>
        <v>1.0774615362482425</v>
      </c>
      <c r="F20" s="15"/>
      <c r="G20" s="15"/>
    </row>
    <row r="21" spans="1:7" ht="14.25">
      <c r="B21" s="2" t="s">
        <v>1</v>
      </c>
      <c r="C21" s="18">
        <f>VLOOKUP($B21,'[5]Por Tipo de Interés'!$D:$E,2,FALSE)</f>
        <v>368.56828732999998</v>
      </c>
      <c r="D21" s="18">
        <f t="shared" si="0"/>
        <v>0.6046635427129935</v>
      </c>
      <c r="F21" s="15"/>
      <c r="G21" s="15"/>
    </row>
    <row r="22" spans="1:7" ht="15">
      <c r="A22" s="6"/>
      <c r="B22" s="2" t="s">
        <v>19</v>
      </c>
      <c r="C22" s="18">
        <f>VLOOKUP($B22,'[5]Por Tipo de Interés'!$D:$E,2,FALSE)</f>
        <v>166.498525798</v>
      </c>
      <c r="D22" s="18">
        <f t="shared" si="0"/>
        <v>0.27315314943352381</v>
      </c>
      <c r="E22" s="24"/>
      <c r="F22" s="15"/>
      <c r="G22" s="15"/>
    </row>
    <row r="23" spans="1:7" ht="14.25">
      <c r="A23" s="4"/>
      <c r="B23" s="2" t="s">
        <v>16</v>
      </c>
      <c r="C23" s="18">
        <f>VLOOKUP($B23,'[5]Por Tipo de Interés'!$D:$E,2,FALSE)</f>
        <v>43.965658249999997</v>
      </c>
      <c r="D23" s="18">
        <f t="shared" si="0"/>
        <v>7.2128915017995593E-2</v>
      </c>
      <c r="E23" s="24"/>
      <c r="F23" s="15"/>
      <c r="G23" s="15"/>
    </row>
    <row r="24" spans="1:7" ht="15">
      <c r="A24"/>
      <c r="B24" s="2" t="s">
        <v>2</v>
      </c>
      <c r="C24" s="18">
        <f>VLOOKUP($B24,'[5]Por Tipo de Interés'!$D:$E,2,FALSE)</f>
        <v>32.141666910000005</v>
      </c>
      <c r="D24" s="18">
        <f t="shared" si="0"/>
        <v>5.2730782464472978E-2</v>
      </c>
      <c r="E24" s="24"/>
      <c r="F24" s="15"/>
      <c r="G24" s="15"/>
    </row>
    <row r="25" spans="1:7" ht="14.25">
      <c r="B25" s="2" t="s">
        <v>3</v>
      </c>
      <c r="C25" s="18">
        <f>VLOOKUP($B25,'[5]Por Tipo de Interés'!$D:$E,2,FALSE)</f>
        <v>20.849998073999998</v>
      </c>
      <c r="D25" s="18">
        <f t="shared" si="0"/>
        <v>3.4205964360943412E-2</v>
      </c>
      <c r="E25" s="24"/>
      <c r="F25" s="15"/>
      <c r="G25" s="15"/>
    </row>
    <row r="26" spans="1:7" ht="15">
      <c r="A26"/>
      <c r="B26" s="2" t="s">
        <v>22</v>
      </c>
      <c r="C26" s="18">
        <f>VLOOKUP($B26,'[5]Por Tipo de Interés'!$D:$E,2,FALSE)</f>
        <v>10.199999960000001</v>
      </c>
      <c r="D26" s="18">
        <f t="shared" si="0"/>
        <v>1.6733854548814778E-2</v>
      </c>
      <c r="E26" s="24"/>
      <c r="F26" s="15"/>
      <c r="G26" s="15"/>
    </row>
    <row r="27" spans="1:7" ht="15">
      <c r="A27"/>
      <c r="B27" s="19" t="s">
        <v>4</v>
      </c>
      <c r="C27" s="20">
        <f>VLOOKUP($B27,'[5]Por Tipo de Interés'!$D:$E,2,FALSE)</f>
        <v>16.3550048</v>
      </c>
      <c r="D27" s="20">
        <f t="shared" si="0"/>
        <v>2.6831595347218757E-2</v>
      </c>
      <c r="E27" s="24"/>
      <c r="F27" s="15"/>
      <c r="G27" s="15"/>
    </row>
    <row r="28" spans="1:7" ht="15">
      <c r="B28" s="7" t="s">
        <v>5</v>
      </c>
      <c r="C28" s="13">
        <f>SUM(C17:C27)</f>
        <v>60954.276435505672</v>
      </c>
      <c r="D28" s="13">
        <f>SUM(D17:D27)</f>
        <v>100</v>
      </c>
      <c r="E28" s="24"/>
      <c r="F28" s="15"/>
      <c r="G28" s="15"/>
    </row>
    <row r="29" spans="1:7" ht="14.25">
      <c r="B29" s="2"/>
      <c r="F29" s="15"/>
      <c r="G29" s="15"/>
    </row>
    <row r="30" spans="1:7" ht="14.25">
      <c r="B30" s="2"/>
      <c r="C30" s="5"/>
      <c r="D30" s="5"/>
      <c r="F30" s="15"/>
      <c r="G30" s="15"/>
    </row>
    <row r="31" spans="1:7" ht="15">
      <c r="B31" s="8" t="s">
        <v>13</v>
      </c>
      <c r="C31" s="5"/>
      <c r="D31" s="5"/>
      <c r="F31" s="15"/>
      <c r="G31" s="15"/>
    </row>
    <row r="32" spans="1:7" ht="14.25">
      <c r="B32" s="9" t="s">
        <v>12</v>
      </c>
      <c r="C32" s="5">
        <f>VLOOKUP($B32,'[5]Por Tipo de Interés'!$D:$E,2,FALSE)</f>
        <v>53153.795092642664</v>
      </c>
      <c r="D32" s="18">
        <f>C32/$C$35*100</f>
        <v>87.202733263323168</v>
      </c>
      <c r="E32" s="25"/>
      <c r="F32" s="15"/>
      <c r="G32" s="15"/>
    </row>
    <row r="33" spans="2:7" ht="14.25">
      <c r="B33" s="9" t="s">
        <v>14</v>
      </c>
      <c r="C33" s="5">
        <f>VLOOKUP($B33,'[5]Por Tipo de Interés'!$D:$E,2,FALSE)</f>
        <v>7784.1263380630007</v>
      </c>
      <c r="D33" s="18">
        <f t="shared" ref="D33:D34" si="1">C33/$C$35*100</f>
        <v>12.770435141329594</v>
      </c>
      <c r="E33" s="15"/>
      <c r="F33" s="15"/>
      <c r="G33" s="15"/>
    </row>
    <row r="34" spans="2:7" ht="14.25">
      <c r="B34" s="16" t="s">
        <v>4</v>
      </c>
      <c r="C34" s="17">
        <f>VLOOKUP($B34,'[5]Por Tipo de Interés'!$D:$E,2,FALSE)</f>
        <v>16.3550048</v>
      </c>
      <c r="D34" s="20">
        <f t="shared" si="1"/>
        <v>2.6831595347218757E-2</v>
      </c>
      <c r="E34" s="24"/>
      <c r="F34" s="15"/>
      <c r="G34" s="15"/>
    </row>
    <row r="35" spans="2:7" ht="15">
      <c r="B35" s="7" t="s">
        <v>5</v>
      </c>
      <c r="C35" s="13">
        <f>SUM(C32:C34)</f>
        <v>60954.276435505672</v>
      </c>
      <c r="D35" s="13">
        <f>SUM(D32:D34)</f>
        <v>99.999999999999986</v>
      </c>
      <c r="E35" s="15"/>
      <c r="F35" s="15"/>
      <c r="G35" s="15"/>
    </row>
    <row r="36" spans="2:7" ht="15">
      <c r="B36" s="2"/>
      <c r="C36" s="10"/>
      <c r="D36" s="2"/>
    </row>
    <row r="37" spans="2:7">
      <c r="C37" s="15"/>
    </row>
    <row r="38" spans="2:7">
      <c r="B38" s="12"/>
      <c r="C38" s="14"/>
      <c r="D38" s="14"/>
    </row>
    <row r="40" spans="2:7" ht="14.25">
      <c r="B40" s="11"/>
    </row>
  </sheetData>
  <sortState xmlns:xlrd2="http://schemas.microsoft.com/office/spreadsheetml/2017/richdata2" ref="B23:D35">
    <sortCondition descending="1" ref="C23:C35"/>
  </sortState>
  <mergeCells count="8">
    <mergeCell ref="B13:D13"/>
    <mergeCell ref="C15:D15"/>
    <mergeCell ref="B7:D7"/>
    <mergeCell ref="B8:D8"/>
    <mergeCell ref="B9:D9"/>
    <mergeCell ref="B10:D10"/>
    <mergeCell ref="B11:D11"/>
    <mergeCell ref="B12:D12"/>
  </mergeCells>
  <pageMargins left="1.1499999999999999" right="0.75" top="0.56999999999999995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035FFD-F993-49EF-8A21-96C7E4324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40B933-3621-4619-B9DD-07858C981D70}">
  <ds:schemaRefs>
    <ds:schemaRef ds:uri="34fe0050-99f8-4994-b714-221fa855c1ff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8279a0ae-2a84-48e2-931d-eecc1997422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A1530C-C70D-4E94-8E58-11E70D3844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 TIPO DE INTERES</vt:lpstr>
      <vt:lpstr>'POR TIPO DE INTERES'!Print_Area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2015-05-12T15:35:01Z</cp:lastPrinted>
  <dcterms:created xsi:type="dcterms:W3CDTF">2011-05-09T14:19:24Z</dcterms:created>
  <dcterms:modified xsi:type="dcterms:W3CDTF">2025-07-28T17:44:19Z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